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айт\ОТЧЕТЫ К ПУБЛИЧНЫМ\"/>
    </mc:Choice>
  </mc:AlternateContent>
  <bookViews>
    <workbookView xWindow="0" yWindow="0" windowWidth="28752" windowHeight="11868"/>
  </bookViews>
  <sheets>
    <sheet name="ОТЧЕТ К ПУБЛИЧНЫМ" sheetId="12" r:id="rId1"/>
  </sheets>
  <calcPr calcId="152511"/>
</workbook>
</file>

<file path=xl/calcChain.xml><?xml version="1.0" encoding="utf-8"?>
<calcChain xmlns="http://schemas.openxmlformats.org/spreadsheetml/2006/main">
  <c r="D113" i="12" l="1"/>
  <c r="E113" i="12" s="1"/>
  <c r="E109" i="12"/>
  <c r="E118" i="12"/>
  <c r="D117" i="12"/>
  <c r="E117" i="12" s="1"/>
  <c r="D116" i="12"/>
  <c r="E116" i="12" s="1"/>
  <c r="D115" i="12"/>
  <c r="E115" i="12" s="1"/>
  <c r="E114" i="12"/>
  <c r="E110" i="12"/>
  <c r="E108" i="12"/>
  <c r="E94" i="12"/>
  <c r="D97" i="12"/>
  <c r="D96" i="12" s="1"/>
  <c r="D112" i="12" l="1"/>
  <c r="E112" i="12" s="1"/>
  <c r="E97" i="12"/>
  <c r="D95" i="12"/>
  <c r="E95" i="12" s="1"/>
  <c r="E96" i="12"/>
  <c r="E102" i="12"/>
  <c r="D101" i="12"/>
  <c r="E101" i="12" s="1"/>
  <c r="E98" i="12"/>
  <c r="E89" i="12"/>
  <c r="E88" i="12"/>
  <c r="E87" i="12"/>
  <c r="E86" i="12"/>
  <c r="D85" i="12"/>
  <c r="C85" i="12"/>
  <c r="E84" i="12"/>
  <c r="D83" i="12"/>
  <c r="C83" i="12"/>
  <c r="C81" i="12"/>
  <c r="E80" i="12"/>
  <c r="E79" i="12" s="1"/>
  <c r="D79" i="12"/>
  <c r="C79" i="12"/>
  <c r="E78" i="12"/>
  <c r="E77" i="12"/>
  <c r="E76" i="12"/>
  <c r="E75" i="12"/>
  <c r="D74" i="12"/>
  <c r="C74" i="12"/>
  <c r="D111" i="12" l="1"/>
  <c r="E111" i="12" s="1"/>
  <c r="C73" i="12"/>
  <c r="D73" i="12"/>
  <c r="E85" i="12"/>
  <c r="E83" i="12"/>
  <c r="D100" i="12"/>
  <c r="E74" i="12"/>
  <c r="C12" i="12"/>
  <c r="D12" i="12"/>
  <c r="E13" i="12"/>
  <c r="E15" i="12"/>
  <c r="E65" i="12"/>
  <c r="E64" i="12"/>
  <c r="E63" i="12"/>
  <c r="E62" i="12"/>
  <c r="E61" i="12"/>
  <c r="E60" i="12"/>
  <c r="E59" i="12"/>
  <c r="E58" i="12"/>
  <c r="D57" i="12"/>
  <c r="C57" i="12"/>
  <c r="C56" i="12" s="1"/>
  <c r="D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D36" i="12"/>
  <c r="C36" i="12"/>
  <c r="C35" i="12" s="1"/>
  <c r="E34" i="12"/>
  <c r="E33" i="12"/>
  <c r="E29" i="12"/>
  <c r="E28" i="12"/>
  <c r="E27" i="12"/>
  <c r="E26" i="12"/>
  <c r="E25" i="12"/>
  <c r="E24" i="12"/>
  <c r="E23" i="12"/>
  <c r="E22" i="12"/>
  <c r="E20" i="12"/>
  <c r="E19" i="12"/>
  <c r="E18" i="12"/>
  <c r="E17" i="12"/>
  <c r="D16" i="12"/>
  <c r="C16" i="12"/>
  <c r="E11" i="12"/>
  <c r="D10" i="12"/>
  <c r="C10" i="12"/>
  <c r="E73" i="12" l="1"/>
  <c r="E12" i="12"/>
  <c r="E36" i="12"/>
  <c r="E100" i="12"/>
  <c r="D99" i="12"/>
  <c r="E99" i="12" s="1"/>
  <c r="E16" i="12"/>
  <c r="D35" i="12"/>
  <c r="D9" i="12" s="1"/>
  <c r="E57" i="12"/>
  <c r="E10" i="12"/>
  <c r="C9" i="12"/>
  <c r="E35" i="12" l="1"/>
  <c r="E9" i="12"/>
  <c r="E66" i="12"/>
</calcChain>
</file>

<file path=xl/sharedStrings.xml><?xml version="1.0" encoding="utf-8"?>
<sst xmlns="http://schemas.openxmlformats.org/spreadsheetml/2006/main" count="224" uniqueCount="184">
  <si>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</si>
  <si>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</si>
  <si>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</si>
  <si>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</si>
  <si>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</si>
  <si>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</si>
  <si>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</si>
  <si>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x</t>
  </si>
  <si>
    <t xml:space="preserve">  БЕЗВОЗМЕЗДНЫЕ ПОСТУПЛЕНИЯ</t>
  </si>
  <si>
    <t xml:space="preserve">  Иные межбюджетные трансферты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</si>
  <si>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</si>
  <si>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</si>
  <si>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</si>
  <si>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</si>
  <si>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</si>
  <si>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ПРИБЫЛЬ, ДОХОДЫ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</si>
  <si>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</si>
  <si>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</si>
  <si>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</si>
  <si>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</si>
  <si>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</si>
  <si>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</si>
  <si>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</si>
  <si>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</si>
  <si>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</si>
  <si>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</si>
  <si>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ГОСУДАРСТВЕННАЯ ПОШЛИНА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</si>
  <si>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</si>
  <si>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</si>
  <si>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</si>
  <si>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Прочие субсидии бюджетам сельских поселений (субсидии на реализацию программ по поддержке местных инициатив в Тверской области)</t>
  </si>
  <si>
    <t xml:space="preserve">  Субвенции бюджетам бюджетной системы Российской Федерации</t>
  </si>
  <si>
    <t xml:space="preserve">  Прочие субвенции бюджетам сельских поселений (субвенции бюджетам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правонарушениях)</t>
  </si>
  <si>
    <t xml:space="preserve">  Прочие безвозмездные поступления от негосударственных организаций в бюджеты сельских поселений</t>
  </si>
  <si>
    <t>Расходы бюджета - всего</t>
  </si>
  <si>
    <t xml:space="preserve">  Расходы по содержанию главы муниципального образования</t>
  </si>
  <si>
    <t xml:space="preserve">  Расходы по содержанию аппарата исполнительных органов муниципальной власти. за исключением расходов на выполнение переданных государственных полномочий Российской Федерации</t>
  </si>
  <si>
    <t xml:space="preserve">  Резервные фонды администраций поселений</t>
  </si>
  <si>
    <t>Источники финансирования дефицита бюджета - всего</t>
  </si>
  <si>
    <t>Изменение остатков средств</t>
  </si>
  <si>
    <t>000 01 05 00 00 00 0000 500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</si>
  <si>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</si>
  <si>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</si>
  <si>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Увеличение прочих остатков денежных средств бюджетов сельских поселений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</si>
  <si>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</si>
  <si>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</si>
  <si>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</si>
  <si>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</si>
  <si>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сельских поселений</t>
  </si>
  <si>
    <t>000 100 00000 00 0000 000</t>
  </si>
  <si>
    <t>000 1 01 00000 00 0000 000</t>
  </si>
  <si>
    <t>000 1 01 02010 01 0000 110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</si>
  <si>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</si>
  <si>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</si>
  <si>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</si>
  <si>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</si>
  <si>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</si>
  <si>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</si>
  <si>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</si>
  <si>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</si>
  <si>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</si>
  <si>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</si>
  <si>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</si>
  <si>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</si>
  <si>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</si>
  <si>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</si>
  <si>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000 1 08 00000 00 0000 000</t>
  </si>
  <si>
    <t>000 1 08 04020 01 0000 110</t>
  </si>
  <si>
    <t>000 1 11 00000 00 0000 000</t>
  </si>
  <si>
    <t>000 1 11 09045 10 0000 120</t>
  </si>
  <si>
    <t>Код  бюджетной классификации</t>
  </si>
  <si>
    <t>000 01 00 00 00 00 0000 000</t>
  </si>
  <si>
    <t>000 01 05 02 00 00 0000 500</t>
  </si>
  <si>
    <t>000 01 05 02 01 00 0000 510</t>
  </si>
  <si>
    <t>000 01 05 02 01 10 0000 510</t>
  </si>
  <si>
    <t>000 01 05 02 00 00 0000 600</t>
  </si>
  <si>
    <t>000 01 05 02 01 00 0000 610</t>
  </si>
  <si>
    <t>000 01 05 02 01 10 0000 610</t>
  </si>
  <si>
    <t>Раздел, подраздел</t>
  </si>
  <si>
    <t>ОБЩЕГОСУДАРСТВЕННЫЕ ВОПРОСЫ</t>
  </si>
  <si>
    <t>0100</t>
  </si>
  <si>
    <t>0102</t>
  </si>
  <si>
    <t>0104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</si>
  <si>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</si>
  <si>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</si>
  <si>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</si>
  <si>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</si>
  <si>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</si>
  <si>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</si>
  <si>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</si>
  <si>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0300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</si>
  <si>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</si>
  <si>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</si>
  <si>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</si>
  <si>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</si>
  <si>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</si>
  <si>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</si>
  <si>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</si>
  <si>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</si>
  <si>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</si>
  <si>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</si>
  <si>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Благоустройство</t>
  </si>
  <si>
    <t>0501</t>
  </si>
  <si>
    <t>0503</t>
  </si>
  <si>
    <t>МЕЖБЮДЖЕТНЫЕ ТРАНСФЕРТЫ БЮДЖЕТАМ СУБЪЕТОВ РОССИЙСКОЙ ФЕДЕРАЦИИ И МУНИЦИПАЛЬНЫХ ОБРАЗОВАНИЙ ОБЩЕГО ХАРАКТЕРА</t>
  </si>
  <si>
    <t>1400</t>
  </si>
  <si>
    <t xml:space="preserve"> Прочие межбюджетные трансферты общего характера </t>
  </si>
  <si>
    <t>1403</t>
  </si>
  <si>
    <t>Налоговые и неналоговые доходы</t>
  </si>
  <si>
    <t>000 1 01 02020 01 3000 110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</si>
  <si>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</si>
  <si>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в рублях</t>
  </si>
  <si>
    <t>Налог на доходы физических лиц</t>
  </si>
  <si>
    <t>000 1 01 02000 01 0000 110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</si>
  <si>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</si>
  <si>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</si>
  <si>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</si>
  <si>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</si>
  <si>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</si>
  <si>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</si>
  <si>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</si>
  <si>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000 2 02 20000 00 0000 150</t>
  </si>
  <si>
    <t xml:space="preserve">  Субсидии бюджетам на приобретение жилых помещений для малоимущих многодетных семей, нуждающихся в жилых помещениях</t>
  </si>
  <si>
    <t>000 2 02 29999 10 2045 150</t>
  </si>
  <si>
    <t>000 2 02 29999 10 9000 150</t>
  </si>
  <si>
    <t>000 2 02 30000 00 0000 150</t>
  </si>
  <si>
    <t>000 2 02 35118 00 0000 150</t>
  </si>
  <si>
    <t>000 2 02 35118 10 0000 150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</si>
  <si>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</si>
  <si>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</si>
  <si>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000 2 02 40000 00 0000 150</t>
  </si>
  <si>
    <t>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</si>
  <si>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>000 2 02 49999 10 2164 150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</si>
  <si>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</si>
  <si>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 сельских поселений (прочие межбюджетные трансферты на реализацию программ по поддержке местных инициатив в Тверской области)</t>
  </si>
  <si>
    <t>000 2 02 40014 00 0000 150</t>
  </si>
  <si>
    <t>ПРОЧИЕ БЕЗВОЗДМЕЗНЫЕ ПОСТУПЛЕНИЯ</t>
  </si>
  <si>
    <t>000 2 07 00000 00 0000 000</t>
  </si>
  <si>
    <t>Прочие безвозмездные поступления в бюджеты сельских поселений</t>
  </si>
  <si>
    <t>000 2 07 05000 10 0000 150</t>
  </si>
  <si>
    <t>000 2 07 05301 00 0000 150</t>
  </si>
  <si>
    <t>Дотации бюджетам бюджетной системы Российской Федерации</t>
  </si>
  <si>
    <t>000 2 02 10000 00 0000 000</t>
  </si>
  <si>
    <t>Дотации на выравнивание бюджетной обеспеченности</t>
  </si>
  <si>
    <t>000 2 02 15000 10 0000 000</t>
  </si>
  <si>
    <t>Дотации бюджетам сельских поселений на выравнивание бюджетной обеспеченности</t>
  </si>
  <si>
    <t>000 2 02 15000 00 0000 000</t>
  </si>
  <si>
    <t xml:space="preserve">Иные межбюджетные трансферты </t>
  </si>
  <si>
    <t>000  2 02 40000 00 0000 000</t>
  </si>
  <si>
    <t>000 2 02 49999 00 0000 000</t>
  </si>
  <si>
    <t>000 2 02 49999 10 0000 000</t>
  </si>
  <si>
    <t xml:space="preserve">  БЕЗВОЗМЕЗДНЫЕ ПОСТУПЛЕНИЯ </t>
  </si>
  <si>
    <t xml:space="preserve">  БЕЗВОЗМЕЗДНЫЕ ПОСТУПЛЕНИЯ ОТ ДРУГИХ БЮДЖЕТОВ БЮДЖЕТНОЙ СИСТЕМЫ РОССИЙСКОЙ ФЕДЕРАЦИИ</t>
  </si>
  <si>
    <t>-</t>
  </si>
  <si>
    <t>увеличение остатков средств, всего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</si>
  <si>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</si>
  <si>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 (субсидии на реализацию программ по поддержке местных инициатив в Тверской области)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</si>
  <si>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</si>
  <si>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</si>
  <si>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</si>
  <si>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от негосударственных организаций в бюджеты сельских поселений (прочие безвозмездные поступления на реализацию программ по поддержке местных инициатив в Тверской области)</t>
  </si>
  <si>
    <t>3</t>
  </si>
  <si>
    <t>000 2 02 49999 10 9000 150</t>
  </si>
  <si>
    <t>670 2 00 00000 00 0000 000</t>
  </si>
  <si>
    <t>670 2 02 00000 00 0000 000</t>
  </si>
  <si>
    <t>670 2 02 20216 00 0000 150</t>
  </si>
  <si>
    <t>670 2 02 29999 10 90000 150</t>
  </si>
  <si>
    <t>670 2 02 35118 00 0000 150</t>
  </si>
  <si>
    <t>670 2 02 39999 10 2114 150</t>
  </si>
  <si>
    <t>670 2 04 05099 10 0000 150</t>
  </si>
  <si>
    <t>670 2 04 00000 00 0000 150</t>
  </si>
  <si>
    <t>670 2 04 000000 00 0000 150</t>
  </si>
  <si>
    <t>670 2 04 05099 10 9000 150</t>
  </si>
  <si>
    <t>источники внутреннего финансирования дефицитов бюджетов</t>
  </si>
  <si>
    <t>2. Расходы бюджета</t>
  </si>
  <si>
    <t>1. Доходы бюджета</t>
  </si>
  <si>
    <t>3. Источники финансирования дефицита бюджета</t>
  </si>
  <si>
    <t>Прочие межбюджетные трансферты, переданные бюджетам</t>
  </si>
  <si>
    <t>Прочие межбюджетные трансферты, переданные бюджетам сельских поселений</t>
  </si>
  <si>
    <t xml:space="preserve">  Субсидии бюджетам субъектов Российской Федерации</t>
  </si>
  <si>
    <t xml:space="preserve"> Отчет об исполнении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"Борисовское сельское поселение" Вышневолоцкого района Тверской области за 2019 год</t>
  </si>
  <si>
    <t>% исполнения       (гр. 4 / гр. 3 * 100)</t>
  </si>
  <si>
    <t>% исполнения      (гр. 4 / гр. 3 * 100)</t>
  </si>
  <si>
    <t>% исполнения        (гр. 4 / гр. 3 *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</si>
</sst>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_ ;\-#,##0.00"/>
    <numFmt numFmtId="166" formatCode="#,##0.0"/>
  </numFmts>
  <fonts count="22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9"/>
      <color rgb="FF000000"/>
      <name val="Arial Cyr"/>
      <charset val="204"/>
    </font>
    <font>
      <sz val="8"/>
      <color rgb="FF000000"/>
      <name val="Arial Cyr"/>
      <charset val="204"/>
    </font>
    <font>
      <sz val="8"/>
      <name val="Arial"/>
      <family val="2"/>
      <charset val="204"/>
    </font>
    <font>
      <sz val="6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42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0" fontId="1" fillId="0" borderId="1">
      <alignment horizontal="left"/>
    </xf>
    <xf numFmtId="0" fontId="3" fillId="0" borderId="1"/>
    <xf numFmtId="49" fontId="1" fillId="0" borderId="1"/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49" fontId="1" fillId="0" borderId="1"/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1">
      <alignment horizontal="center"/>
    </xf>
    <xf numFmtId="0" fontId="6" fillId="0" borderId="1"/>
    <xf numFmtId="0" fontId="9" fillId="0" borderId="1">
      <alignment horizontal="center"/>
    </xf>
    <xf numFmtId="0" fontId="6" fillId="0" borderId="1"/>
    <xf numFmtId="0" fontId="9" fillId="0" borderId="1">
      <alignment horizontal="center"/>
    </xf>
    <xf numFmtId="0" fontId="3" fillId="0" borderId="1">
      <alignment horizontal="center" wrapText="1"/>
    </xf>
    <xf numFmtId="0" fontId="8" fillId="0" borderId="1"/>
    <xf numFmtId="0" fontId="10" fillId="0" borderId="2"/>
    <xf numFmtId="0" fontId="10" fillId="0" borderId="1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" fillId="0" borderId="13">
      <alignment horizontal="left"/>
    </xf>
  </cellStyleXfs>
  <cellXfs count="82">
    <xf numFmtId="0" fontId="0" fillId="0" borderId="0" xfId="0"/>
    <xf numFmtId="0" fontId="1" fillId="0" borderId="1" xfId="1" applyNumberFormat="1" applyProtection="1"/>
    <xf numFmtId="49" fontId="3" fillId="0" borderId="13" xfId="46" applyNumberFormat="1" applyBorder="1" applyProtection="1">
      <alignment horizontal="center"/>
    </xf>
    <xf numFmtId="0" fontId="3" fillId="0" borderId="13" xfId="59" applyNumberFormat="1" applyBorder="1" applyProtection="1">
      <alignment horizontal="left" wrapText="1"/>
    </xf>
    <xf numFmtId="4" fontId="14" fillId="0" borderId="13" xfId="39" applyNumberFormat="1" applyFont="1" applyBorder="1" applyProtection="1">
      <alignment horizontal="right" shrinkToFit="1"/>
    </xf>
    <xf numFmtId="4" fontId="14" fillId="0" borderId="13" xfId="47" applyNumberFormat="1" applyFont="1" applyBorder="1" applyProtection="1">
      <alignment horizontal="right" shrinkToFit="1"/>
    </xf>
    <xf numFmtId="0" fontId="15" fillId="0" borderId="13" xfId="0" applyFont="1" applyBorder="1" applyAlignment="1">
      <alignment horizontal="center" wrapText="1"/>
    </xf>
    <xf numFmtId="0" fontId="8" fillId="2" borderId="13" xfId="96" applyNumberFormat="1" applyBorder="1" applyProtection="1">
      <alignment wrapText="1"/>
    </xf>
    <xf numFmtId="49" fontId="3" fillId="0" borderId="13" xfId="87" applyNumberFormat="1" applyBorder="1" applyProtection="1">
      <alignment horizontal="center" vertical="center"/>
    </xf>
    <xf numFmtId="4" fontId="3" fillId="0" borderId="13" xfId="91" applyNumberFormat="1" applyBorder="1" applyProtection="1">
      <alignment horizontal="right" shrinkToFit="1"/>
    </xf>
    <xf numFmtId="4" fontId="3" fillId="0" borderId="13" xfId="54" applyNumberFormat="1" applyBorder="1" applyProtection="1">
      <alignment horizontal="right" shrinkToFit="1"/>
    </xf>
    <xf numFmtId="0" fontId="8" fillId="0" borderId="13" xfId="94" applyNumberFormat="1" applyBorder="1" applyProtection="1">
      <alignment wrapText="1"/>
    </xf>
    <xf numFmtId="49" fontId="3" fillId="0" borderId="13" xfId="99" applyNumberFormat="1" applyBorder="1" applyProtection="1">
      <alignment horizontal="center" vertical="center" shrinkToFit="1"/>
    </xf>
    <xf numFmtId="0" fontId="3" fillId="0" borderId="13" xfId="90" applyNumberFormat="1" applyBorder="1" applyProtection="1">
      <alignment horizontal="left" wrapText="1"/>
    </xf>
    <xf numFmtId="0" fontId="1" fillId="0" borderId="1" xfId="1" applyNumberFormat="1" applyAlignment="1" applyProtection="1">
      <alignment horizontal="center"/>
    </xf>
    <xf numFmtId="0" fontId="2" fillId="0" borderId="1" xfId="28" applyNumberFormat="1" applyBorder="1" applyAlignment="1" applyProtection="1">
      <alignment horizontal="center" wrapText="1"/>
    </xf>
    <xf numFmtId="0" fontId="17" fillId="0" borderId="1" xfId="28" applyNumberFormat="1" applyFont="1" applyBorder="1" applyAlignment="1" applyProtection="1">
      <alignment horizontal="center" wrapText="1"/>
    </xf>
    <xf numFmtId="0" fontId="2" fillId="0" borderId="1" xfId="28" applyNumberFormat="1" applyBorder="1" applyAlignment="1" applyProtection="1">
      <alignment horizontal="center" vertical="center" wrapText="1"/>
    </xf>
    <xf numFmtId="0" fontId="19" fillId="0" borderId="13" xfId="36" applyNumberFormat="1" applyFont="1" applyBorder="1" applyAlignment="1" applyProtection="1">
      <alignment horizontal="center" wrapText="1"/>
    </xf>
    <xf numFmtId="49" fontId="19" fillId="0" borderId="13" xfId="38" applyNumberFormat="1" applyFont="1" applyBorder="1" applyProtection="1">
      <alignment horizontal="center"/>
    </xf>
    <xf numFmtId="4" fontId="19" fillId="0" borderId="13" xfId="39" applyNumberFormat="1" applyFont="1" applyBorder="1" applyProtection="1">
      <alignment horizontal="right" shrinkToFit="1"/>
    </xf>
    <xf numFmtId="0" fontId="20" fillId="0" borderId="13" xfId="33" applyNumberFormat="1" applyFont="1" applyBorder="1" applyAlignment="1" applyProtection="1">
      <alignment horizontal="center" vertical="center"/>
    </xf>
    <xf numFmtId="0" fontId="20" fillId="0" borderId="13" xfId="34" applyNumberFormat="1" applyFont="1" applyBorder="1" applyProtection="1">
      <alignment horizontal="center" vertical="center"/>
    </xf>
    <xf numFmtId="49" fontId="20" fillId="0" borderId="13" xfId="35" applyNumberFormat="1" applyFont="1" applyBorder="1" applyProtection="1">
      <alignment horizontal="center" vertical="center"/>
    </xf>
    <xf numFmtId="0" fontId="20" fillId="0" borderId="13" xfId="44" applyNumberFormat="1" applyFont="1" applyBorder="1" applyAlignment="1" applyProtection="1">
      <alignment horizontal="center" wrapText="1"/>
    </xf>
    <xf numFmtId="49" fontId="20" fillId="0" borderId="13" xfId="46" applyNumberFormat="1" applyFont="1" applyBorder="1" applyProtection="1">
      <alignment horizontal="center"/>
    </xf>
    <xf numFmtId="4" fontId="21" fillId="0" borderId="13" xfId="0" applyNumberFormat="1" applyFont="1" applyBorder="1"/>
    <xf numFmtId="4" fontId="20" fillId="0" borderId="13" xfId="47" applyNumberFormat="1" applyFont="1" applyBorder="1" applyProtection="1">
      <alignment horizontal="right" shrinkToFit="1"/>
    </xf>
    <xf numFmtId="0" fontId="21" fillId="0" borderId="13" xfId="0" applyFont="1" applyBorder="1" applyAlignment="1">
      <alignment horizontal="center" wrapText="1"/>
    </xf>
    <xf numFmtId="0" fontId="21" fillId="0" borderId="13" xfId="44" applyNumberFormat="1" applyFont="1" applyBorder="1" applyAlignment="1" applyProtection="1">
      <alignment horizontal="center" wrapText="1"/>
    </xf>
    <xf numFmtId="49" fontId="21" fillId="0" borderId="13" xfId="46" applyNumberFormat="1" applyFont="1" applyBorder="1" applyProtection="1">
      <alignment horizontal="center"/>
    </xf>
    <xf numFmtId="4" fontId="21" fillId="0" borderId="13" xfId="47" applyNumberFormat="1" applyFont="1" applyBorder="1" applyProtection="1">
      <alignment horizontal="right" shrinkToFit="1"/>
    </xf>
    <xf numFmtId="4" fontId="20" fillId="0" borderId="13" xfId="39" applyNumberFormat="1" applyFont="1" applyBorder="1" applyProtection="1">
      <alignment horizontal="right" shrinkToFit="1"/>
    </xf>
    <xf numFmtId="0" fontId="21" fillId="0" borderId="13" xfId="0" applyNumberFormat="1" applyFont="1" applyBorder="1" applyAlignment="1">
      <alignment horizontal="center" wrapText="1"/>
    </xf>
    <xf numFmtId="0" fontId="13" fillId="0" borderId="1" xfId="28" applyNumberFormat="1" applyFont="1" applyBorder="1" applyAlignment="1" applyProtection="1">
      <alignment horizontal="right" wrapText="1"/>
    </xf>
    <xf numFmtId="0" fontId="0" fillId="0" borderId="1" xfId="0" applyBorder="1"/>
    <xf numFmtId="0" fontId="19" fillId="0" borderId="13" xfId="40" applyNumberFormat="1" applyFont="1" applyBorder="1" applyProtection="1">
      <alignment horizontal="left" wrapText="1"/>
    </xf>
    <xf numFmtId="49" fontId="19" fillId="0" borderId="13" xfId="42" applyNumberFormat="1" applyFont="1" applyBorder="1" applyProtection="1">
      <alignment horizontal="center"/>
    </xf>
    <xf numFmtId="165" fontId="19" fillId="0" borderId="13" xfId="57" applyNumberFormat="1" applyFont="1" applyBorder="1" applyProtection="1">
      <alignment horizontal="right" shrinkToFit="1"/>
    </xf>
    <xf numFmtId="0" fontId="19" fillId="0" borderId="13" xfId="59" applyNumberFormat="1" applyFont="1" applyBorder="1" applyProtection="1">
      <alignment horizontal="left" wrapText="1"/>
    </xf>
    <xf numFmtId="49" fontId="19" fillId="0" borderId="13" xfId="61" applyNumberFormat="1" applyFont="1" applyBorder="1" applyProtection="1">
      <alignment horizontal="center" wrapText="1"/>
    </xf>
    <xf numFmtId="4" fontId="19" fillId="0" borderId="13" xfId="62" applyNumberFormat="1" applyFont="1" applyBorder="1" applyProtection="1">
      <alignment horizontal="right" wrapText="1"/>
    </xf>
    <xf numFmtId="0" fontId="20" fillId="0" borderId="20" xfId="33" applyNumberFormat="1" applyFont="1" applyBorder="1" applyProtection="1">
      <alignment horizontal="center" vertical="center"/>
    </xf>
    <xf numFmtId="0" fontId="20" fillId="0" borderId="20" xfId="50" applyNumberFormat="1" applyFont="1" applyBorder="1" applyProtection="1">
      <alignment horizontal="center" vertical="center" shrinkToFit="1"/>
    </xf>
    <xf numFmtId="49" fontId="20" fillId="0" borderId="20" xfId="51" applyNumberFormat="1" applyFont="1" applyBorder="1" applyProtection="1">
      <alignment horizontal="center" vertical="center" shrinkToFit="1"/>
    </xf>
    <xf numFmtId="0" fontId="19" fillId="0" borderId="13" xfId="36" applyNumberFormat="1" applyFont="1" applyBorder="1" applyProtection="1">
      <alignment horizontal="left" wrapText="1"/>
    </xf>
    <xf numFmtId="0" fontId="20" fillId="0" borderId="13" xfId="59" applyNumberFormat="1" applyFont="1" applyBorder="1" applyProtection="1">
      <alignment horizontal="left" wrapText="1"/>
    </xf>
    <xf numFmtId="49" fontId="20" fillId="0" borderId="13" xfId="61" applyNumberFormat="1" applyFont="1" applyBorder="1" applyProtection="1">
      <alignment horizontal="center" wrapText="1"/>
    </xf>
    <xf numFmtId="4" fontId="20" fillId="0" borderId="13" xfId="62" applyNumberFormat="1" applyFont="1" applyBorder="1" applyProtection="1">
      <alignment horizontal="right" wrapText="1"/>
    </xf>
    <xf numFmtId="0" fontId="20" fillId="0" borderId="13" xfId="33" applyNumberFormat="1" applyFont="1" applyBorder="1" applyProtection="1">
      <alignment horizontal="center" vertical="center"/>
    </xf>
    <xf numFmtId="0" fontId="20" fillId="0" borderId="13" xfId="50" applyNumberFormat="1" applyFont="1" applyBorder="1" applyProtection="1">
      <alignment horizontal="center" vertical="center" shrinkToFit="1"/>
    </xf>
    <xf numFmtId="49" fontId="20" fillId="0" borderId="13" xfId="51" applyNumberFormat="1" applyFont="1" applyBorder="1" applyProtection="1">
      <alignment horizontal="center" vertical="center" shrinkToFit="1"/>
    </xf>
    <xf numFmtId="0" fontId="19" fillId="0" borderId="13" xfId="65" applyNumberFormat="1" applyFont="1" applyBorder="1" applyProtection="1">
      <alignment horizontal="left" wrapText="1"/>
    </xf>
    <xf numFmtId="49" fontId="19" fillId="0" borderId="13" xfId="84" applyNumberFormat="1" applyFont="1" applyBorder="1" applyProtection="1">
      <alignment horizontal="center" vertical="center"/>
    </xf>
    <xf numFmtId="0" fontId="20" fillId="0" borderId="13" xfId="90" applyNumberFormat="1" applyFont="1" applyBorder="1" applyProtection="1">
      <alignment horizontal="left" wrapText="1"/>
    </xf>
    <xf numFmtId="49" fontId="20" fillId="0" borderId="13" xfId="87" applyNumberFormat="1" applyFont="1" applyBorder="1" applyProtection="1">
      <alignment horizontal="center" vertical="center"/>
    </xf>
    <xf numFmtId="4" fontId="20" fillId="0" borderId="13" xfId="91" applyNumberFormat="1" applyFont="1" applyBorder="1" applyProtection="1">
      <alignment horizontal="right" shrinkToFit="1"/>
    </xf>
    <xf numFmtId="0" fontId="20" fillId="2" borderId="13" xfId="96" applyNumberFormat="1" applyFont="1" applyBorder="1" applyProtection="1">
      <alignment wrapText="1"/>
    </xf>
    <xf numFmtId="0" fontId="20" fillId="0" borderId="13" xfId="94" applyNumberFormat="1" applyFont="1" applyBorder="1" applyProtection="1">
      <alignment wrapText="1"/>
    </xf>
    <xf numFmtId="49" fontId="20" fillId="0" borderId="13" xfId="99" applyNumberFormat="1" applyFont="1" applyBorder="1" applyProtection="1">
      <alignment horizontal="center" vertical="center" shrinkToFit="1"/>
    </xf>
    <xf numFmtId="0" fontId="21" fillId="0" borderId="1" xfId="0" applyFont="1" applyBorder="1" applyAlignment="1">
      <alignment horizontal="center"/>
    </xf>
    <xf numFmtId="166" fontId="19" fillId="0" borderId="13" xfId="54" applyNumberFormat="1" applyFont="1" applyBorder="1" applyProtection="1">
      <alignment horizontal="right" shrinkToFit="1"/>
    </xf>
    <xf numFmtId="166" fontId="20" fillId="0" borderId="13" xfId="54" applyNumberFormat="1" applyFont="1" applyBorder="1" applyProtection="1">
      <alignment horizontal="right" shrinkToFit="1"/>
    </xf>
    <xf numFmtId="166" fontId="19" fillId="0" borderId="13" xfId="39" applyNumberFormat="1" applyFont="1" applyBorder="1" applyProtection="1">
      <alignment horizontal="right" shrinkToFit="1"/>
    </xf>
    <xf numFmtId="166" fontId="20" fillId="0" borderId="13" xfId="39" applyNumberFormat="1" applyFont="1" applyBorder="1" applyProtection="1">
      <alignment horizontal="right" shrinkToFit="1"/>
    </xf>
    <xf numFmtId="166" fontId="19" fillId="0" borderId="13" xfId="62" applyNumberFormat="1" applyFont="1" applyBorder="1" applyProtection="1">
      <alignment horizontal="right" wrapText="1"/>
    </xf>
    <xf numFmtId="166" fontId="20" fillId="0" borderId="13" xfId="63" applyNumberFormat="1" applyFont="1" applyBorder="1" applyProtection="1">
      <alignment horizontal="right" wrapText="1"/>
    </xf>
    <xf numFmtId="166" fontId="19" fillId="0" borderId="13" xfId="63" applyNumberFormat="1" applyFont="1" applyBorder="1" applyProtection="1">
      <alignment horizontal="right" wrapText="1"/>
    </xf>
    <xf numFmtId="0" fontId="20" fillId="0" borderId="13" xfId="36" applyNumberFormat="1" applyFont="1" applyBorder="1" applyAlignment="1" applyProtection="1">
      <alignment horizontal="center" wrapText="1"/>
    </xf>
    <xf numFmtId="49" fontId="20" fillId="0" borderId="13" xfId="38" applyNumberFormat="1" applyFont="1" applyBorder="1" applyProtection="1">
      <alignment horizontal="center"/>
    </xf>
    <xf numFmtId="166" fontId="21" fillId="0" borderId="13" xfId="39" applyNumberFormat="1" applyFont="1" applyBorder="1" applyProtection="1">
      <alignment horizontal="right" shrinkToFit="1"/>
    </xf>
    <xf numFmtId="0" fontId="20" fillId="0" borderId="13" xfId="29" applyNumberFormat="1" applyFont="1" applyProtection="1">
      <alignment horizontal="center" vertical="top" wrapText="1"/>
    </xf>
    <xf numFmtId="0" fontId="20" fillId="0" borderId="13" xfId="29" applyFont="1">
      <alignment horizontal="center" vertical="top" wrapText="1"/>
    </xf>
    <xf numFmtId="49" fontId="20" fillId="0" borderId="13" xfId="30" applyNumberFormat="1" applyFont="1" applyProtection="1">
      <alignment horizontal="center" vertical="top" wrapText="1"/>
    </xf>
    <xf numFmtId="49" fontId="20" fillId="0" borderId="13" xfId="30" applyFont="1">
      <alignment horizontal="center" vertical="top" wrapText="1"/>
    </xf>
    <xf numFmtId="0" fontId="20" fillId="0" borderId="13" xfId="29" applyNumberFormat="1" applyFont="1" applyBorder="1" applyProtection="1">
      <alignment horizontal="center" vertical="top" wrapText="1"/>
    </xf>
    <xf numFmtId="0" fontId="20" fillId="0" borderId="13" xfId="29" applyNumberFormat="1" applyFont="1" applyBorder="1" applyAlignment="1" applyProtection="1">
      <alignment horizontal="center" vertical="top" wrapText="1"/>
    </xf>
    <xf numFmtId="49" fontId="20" fillId="0" borderId="13" xfId="30" applyNumberFormat="1" applyFont="1" applyBorder="1" applyProtection="1">
      <alignment horizontal="center" vertical="top" wrapText="1"/>
    </xf>
    <xf numFmtId="0" fontId="20" fillId="0" borderId="13" xfId="29" applyFont="1" applyBorder="1">
      <alignment horizontal="center" vertical="top" wrapText="1"/>
    </xf>
    <xf numFmtId="0" fontId="16" fillId="0" borderId="1" xfId="0" applyFont="1" applyBorder="1" applyAlignment="1">
      <alignment horizontal="center" wrapText="1"/>
    </xf>
    <xf numFmtId="0" fontId="18" fillId="0" borderId="1" xfId="28" applyNumberFormat="1" applyFont="1" applyBorder="1" applyAlignment="1" applyProtection="1">
      <alignment horizontal="center" vertical="center" wrapText="1"/>
    </xf>
    <xf numFmtId="0" fontId="17" fillId="0" borderId="1" xfId="28" applyNumberFormat="1" applyFont="1" applyBorder="1" applyAlignment="1" applyProtection="1">
      <alignment horizontal="center" wrapText="1"/>
    </xf>
  </cellXfs>
  <cellStyles count="142">
    <cellStyle name="br" xfId="137"/>
    <cellStyle name="col" xfId="136"/>
    <cellStyle name="st140" xfId="133"/>
    <cellStyle name="style0" xfId="138"/>
    <cellStyle name="td" xfId="139"/>
    <cellStyle name="tr" xfId="135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6"/>
    <cellStyle name="xl124" xfId="114"/>
    <cellStyle name="xl125" xfId="116"/>
    <cellStyle name="xl126" xfId="120"/>
    <cellStyle name="xl127" xfId="129"/>
    <cellStyle name="xl128" xfId="132"/>
    <cellStyle name="xl129" xfId="134"/>
    <cellStyle name="xl130" xfId="101"/>
    <cellStyle name="xl131" xfId="107"/>
    <cellStyle name="xl132" xfId="112"/>
    <cellStyle name="xl133" xfId="115"/>
    <cellStyle name="xl134" xfId="117"/>
    <cellStyle name="xl135" xfId="121"/>
    <cellStyle name="xl136" xfId="113"/>
    <cellStyle name="xl137" xfId="123"/>
    <cellStyle name="xl138" xfId="125"/>
    <cellStyle name="xl139" xfId="127"/>
    <cellStyle name="xl140" xfId="128"/>
    <cellStyle name="xl141" xfId="130"/>
    <cellStyle name="xl142" xfId="102"/>
    <cellStyle name="xl143" xfId="108"/>
    <cellStyle name="xl144" xfId="118"/>
    <cellStyle name="xl145" xfId="124"/>
    <cellStyle name="xl146" xfId="126"/>
    <cellStyle name="xl147" xfId="103"/>
    <cellStyle name="xl148" xfId="109"/>
    <cellStyle name="xl149" xfId="119"/>
    <cellStyle name="xl150" xfId="104"/>
    <cellStyle name="xl151" xfId="110"/>
    <cellStyle name="xl152" xfId="105"/>
    <cellStyle name="xl153" xfId="111"/>
    <cellStyle name="xl154" xfId="122"/>
    <cellStyle name="xl155" xfId="141"/>
    <cellStyle name="xl21" xfId="140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31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tabSelected="1" topLeftCell="A10" zoomScaleNormal="100" workbookViewId="0">
      <selection activeCell="G36" sqref="G36"/>
    </sheetView>
  </sheetViews>
  <sheetFormatPr defaultRowHeight="14.4" x14ac:dyDescent="0.3"/>
  <cols>
    <col min="1" max="1" width="50.6640625" customWidth="1"/>
    <col min="2" max="2" width="22.33203125" customWidth="1"/>
    <col min="3" max="3" width="15.5546875" customWidth="1"/>
    <col min="4" max="4" width="14.33203125" customWidth="1"/>
    <col min="5" max="5" width="14.44140625" customWidth="1"/>
  </cols>
  <sheetData>
    <row r="1" spans="1:6" ht="47.25" customHeight="1" x14ac:dyDescent="0.3">
      <c r="A1" s="14"/>
      <c r="B1" s="1"/>
      <c r="C1" s="1"/>
      <c r="D1" s="79"/>
      <c r="E1" s="79"/>
    </row>
    <row r="2" spans="1:6" ht="45" customHeight="1" x14ac:dyDescent="0.3">
      <c r="A2" s="80" t="s">
        <v>180</v>
      </c>
      <c r="B2" s="80"/>
      <c r="C2" s="80"/>
      <c r="D2" s="80"/>
      <c r="E2" s="80"/>
    </row>
    <row r="3" spans="1:6" ht="13.2" customHeight="1" x14ac:dyDescent="0.3">
      <c r="A3" s="17"/>
      <c r="B3" s="17"/>
      <c r="C3" s="17"/>
      <c r="D3" s="17"/>
      <c r="E3" s="17"/>
    </row>
    <row r="4" spans="1:6" ht="16.8" customHeight="1" x14ac:dyDescent="0.3">
      <c r="A4" s="17"/>
      <c r="B4" s="16" t="s">
        <v>175</v>
      </c>
      <c r="C4" s="17"/>
      <c r="D4" s="17"/>
      <c r="E4" s="17"/>
    </row>
    <row r="5" spans="1:6" x14ac:dyDescent="0.3">
      <c r="A5" s="15"/>
      <c r="B5" s="15"/>
      <c r="C5" s="15"/>
      <c r="D5" s="15"/>
      <c r="E5" s="34" t="s">
        <v>111</v>
      </c>
      <c r="F5" s="35"/>
    </row>
    <row r="6" spans="1:6" x14ac:dyDescent="0.3">
      <c r="A6" s="76" t="s">
        <v>0</v>
      </c>
      <c r="B6" s="75" t="s">
        <v>1</v>
      </c>
      <c r="C6" s="77" t="s">
        <v>2</v>
      </c>
      <c r="D6" s="77" t="s">
        <v>3</v>
      </c>
      <c r="E6" s="75" t="s">
        <v>181</v>
      </c>
    </row>
    <row r="7" spans="1:6" x14ac:dyDescent="0.3">
      <c r="A7" s="76"/>
      <c r="B7" s="75"/>
      <c r="C7" s="77"/>
      <c r="D7" s="77"/>
      <c r="E7" s="75"/>
    </row>
    <row r="8" spans="1:6" x14ac:dyDescent="0.3">
      <c r="A8" s="21">
        <v>1</v>
      </c>
      <c r="B8" s="22">
        <v>2</v>
      </c>
      <c r="C8" s="23" t="s">
        <v>161</v>
      </c>
      <c r="D8" s="23" t="s">
        <v>4</v>
      </c>
      <c r="E8" s="23" t="s">
        <v>5</v>
      </c>
    </row>
    <row r="9" spans="1:6" x14ac:dyDescent="0.3">
      <c r="A9" s="18" t="s">
        <v>6</v>
      </c>
      <c r="B9" s="19"/>
      <c r="C9" s="20">
        <f>C10+C35+C56+C33+C16+C30+C53</f>
        <v>9674836</v>
      </c>
      <c r="D9" s="20">
        <f>D10+D35+D56+D33+D16+D30+D53</f>
        <v>9442964.8299999982</v>
      </c>
      <c r="E9" s="63">
        <f>D9/C9*100</f>
        <v>97.603358134442772</v>
      </c>
    </row>
    <row r="10" spans="1:6" x14ac:dyDescent="0.3">
      <c r="A10" s="68" t="s">
        <v>108</v>
      </c>
      <c r="B10" s="69" t="s">
        <v>49</v>
      </c>
      <c r="C10" s="32">
        <f>C11+C22</f>
        <v>643280</v>
      </c>
      <c r="D10" s="32">
        <f>D11+D22</f>
        <v>682435.54</v>
      </c>
      <c r="E10" s="64">
        <f>D10/C10*100</f>
        <v>106.08685797786346</v>
      </c>
    </row>
    <row r="11" spans="1:6" x14ac:dyDescent="0.3">
      <c r="A11" s="24" t="s">
        <v>15</v>
      </c>
      <c r="B11" s="25" t="s">
        <v>50</v>
      </c>
      <c r="C11" s="27">
        <v>5480</v>
      </c>
      <c r="D11" s="27">
        <v>66192.37</v>
      </c>
      <c r="E11" s="64">
        <f t="shared" ref="E11:E65" si="0">D11/C11*100</f>
        <v>1207.8899635036496</v>
      </c>
    </row>
    <row r="12" spans="1:6" hidden="1" x14ac:dyDescent="0.3">
      <c r="A12" s="24" t="s">
        <v>112</v>
      </c>
      <c r="B12" s="25" t="s">
        <v>113</v>
      </c>
      <c r="C12" s="26">
        <f>C13+C14+C15</f>
        <v>5480</v>
      </c>
      <c r="D12" s="26">
        <f>D13+D14+D15</f>
        <v>66192.37</v>
      </c>
      <c r="E12" s="64">
        <f t="shared" si="0"/>
        <v>1207.8899635036496</v>
      </c>
    </row>
    <row r="13" spans="1:6" ht="60.6" hidden="1" x14ac:dyDescent="0.3">
      <c r="A13" s="24" t="s">
        <v>16</v>
      </c>
      <c r="B13" s="25" t="s">
        <v>51</v>
      </c>
      <c r="C13" s="27">
        <v>5120</v>
      </c>
      <c r="D13" s="27">
        <v>62905.33</v>
      </c>
      <c r="E13" s="64">
        <f t="shared" si="0"/>
        <v>1228.6197265625001</v>
      </c>
    </row>
    <row r="14" spans="1:6" ht="84.6" hidden="1" x14ac:dyDescent="0.3">
      <c r="A14" s="28" t="s">
        <v>110</v>
      </c>
      <c r="B14" s="25" t="s">
        <v>109</v>
      </c>
      <c r="C14" s="27">
        <v>0</v>
      </c>
      <c r="D14" s="27">
        <v>655</v>
      </c>
      <c r="E14" s="64">
        <v>0</v>
      </c>
    </row>
    <row r="15" spans="1:6" ht="36.6" hidden="1" x14ac:dyDescent="0.3">
      <c r="A15" s="24" t="s">
        <v>17</v>
      </c>
      <c r="B15" s="25" t="s">
        <v>52</v>
      </c>
      <c r="C15" s="27">
        <v>360</v>
      </c>
      <c r="D15" s="27">
        <v>2632.04</v>
      </c>
      <c r="E15" s="64">
        <f>D15/C15*100</f>
        <v>731.12222222222215</v>
      </c>
    </row>
    <row r="16" spans="1:6" ht="24.6" customHeight="1" x14ac:dyDescent="0.3">
      <c r="A16" s="29" t="s">
        <v>10</v>
      </c>
      <c r="B16" s="30" t="s">
        <v>53</v>
      </c>
      <c r="C16" s="26">
        <f>C17</f>
        <v>243800</v>
      </c>
      <c r="D16" s="26">
        <f>D17</f>
        <v>272424.69</v>
      </c>
      <c r="E16" s="64">
        <f t="shared" si="0"/>
        <v>111.74105414273996</v>
      </c>
    </row>
    <row r="17" spans="1:5" ht="24.6" hidden="1" x14ac:dyDescent="0.3">
      <c r="A17" s="29" t="s">
        <v>11</v>
      </c>
      <c r="B17" s="30" t="s">
        <v>54</v>
      </c>
      <c r="C17" s="31">
        <v>243800</v>
      </c>
      <c r="D17" s="31">
        <v>272424.69</v>
      </c>
      <c r="E17" s="64">
        <f t="shared" si="0"/>
        <v>111.74105414273996</v>
      </c>
    </row>
    <row r="18" spans="1:5" ht="48.6" hidden="1" x14ac:dyDescent="0.3">
      <c r="A18" s="24" t="s">
        <v>12</v>
      </c>
      <c r="B18" s="25" t="s">
        <v>55</v>
      </c>
      <c r="C18" s="27">
        <v>88400</v>
      </c>
      <c r="D18" s="27">
        <v>124003.12</v>
      </c>
      <c r="E18" s="64">
        <f t="shared" si="0"/>
        <v>140.2750226244344</v>
      </c>
    </row>
    <row r="19" spans="1:5" ht="60.6" hidden="1" x14ac:dyDescent="0.3">
      <c r="A19" s="24" t="s">
        <v>13</v>
      </c>
      <c r="B19" s="25" t="s">
        <v>56</v>
      </c>
      <c r="C19" s="27">
        <v>600</v>
      </c>
      <c r="D19" s="27">
        <v>911.47</v>
      </c>
      <c r="E19" s="64">
        <f t="shared" si="0"/>
        <v>151.91166666666666</v>
      </c>
    </row>
    <row r="20" spans="1:5" ht="48.6" hidden="1" x14ac:dyDescent="0.3">
      <c r="A20" s="24" t="s">
        <v>14</v>
      </c>
      <c r="B20" s="25" t="s">
        <v>57</v>
      </c>
      <c r="C20" s="27">
        <v>171200</v>
      </c>
      <c r="D20" s="27">
        <v>165668.6</v>
      </c>
      <c r="E20" s="64">
        <f t="shared" si="0"/>
        <v>96.769042056074767</v>
      </c>
    </row>
    <row r="21" spans="1:5" ht="48.6" hidden="1" x14ac:dyDescent="0.3">
      <c r="A21" s="28" t="s">
        <v>114</v>
      </c>
      <c r="B21" s="25" t="s">
        <v>115</v>
      </c>
      <c r="C21" s="27">
        <v>-16400</v>
      </c>
      <c r="D21" s="27">
        <v>-18158.5</v>
      </c>
      <c r="E21" s="64">
        <v>0</v>
      </c>
    </row>
    <row r="22" spans="1:5" x14ac:dyDescent="0.3">
      <c r="A22" s="24" t="s">
        <v>18</v>
      </c>
      <c r="B22" s="25" t="s">
        <v>58</v>
      </c>
      <c r="C22" s="27">
        <v>637800</v>
      </c>
      <c r="D22" s="27">
        <v>616243.17000000004</v>
      </c>
      <c r="E22" s="64">
        <f t="shared" si="0"/>
        <v>96.620126999059281</v>
      </c>
    </row>
    <row r="23" spans="1:5" hidden="1" x14ac:dyDescent="0.3">
      <c r="A23" s="24" t="s">
        <v>19</v>
      </c>
      <c r="B23" s="25" t="s">
        <v>59</v>
      </c>
      <c r="C23" s="27">
        <v>166000</v>
      </c>
      <c r="D23" s="27">
        <v>127618.16</v>
      </c>
      <c r="E23" s="64">
        <f t="shared" si="0"/>
        <v>76.878409638554217</v>
      </c>
    </row>
    <row r="24" spans="1:5" ht="36.6" hidden="1" x14ac:dyDescent="0.3">
      <c r="A24" s="24" t="s">
        <v>20</v>
      </c>
      <c r="B24" s="25" t="s">
        <v>60</v>
      </c>
      <c r="C24" s="27">
        <v>166000</v>
      </c>
      <c r="D24" s="27">
        <v>127618.16</v>
      </c>
      <c r="E24" s="64">
        <f t="shared" si="0"/>
        <v>76.878409638554217</v>
      </c>
    </row>
    <row r="25" spans="1:5" hidden="1" x14ac:dyDescent="0.3">
      <c r="A25" s="24" t="s">
        <v>21</v>
      </c>
      <c r="B25" s="25" t="s">
        <v>61</v>
      </c>
      <c r="C25" s="27">
        <v>471800</v>
      </c>
      <c r="D25" s="27">
        <v>488625.01</v>
      </c>
      <c r="E25" s="64">
        <f t="shared" si="0"/>
        <v>103.56613183552352</v>
      </c>
    </row>
    <row r="26" spans="1:5" hidden="1" x14ac:dyDescent="0.3">
      <c r="A26" s="24" t="s">
        <v>22</v>
      </c>
      <c r="B26" s="25" t="s">
        <v>62</v>
      </c>
      <c r="C26" s="27">
        <v>382800</v>
      </c>
      <c r="D26" s="27">
        <v>390579.28</v>
      </c>
      <c r="E26" s="64">
        <f t="shared" si="0"/>
        <v>102.03220480668757</v>
      </c>
    </row>
    <row r="27" spans="1:5" ht="24.6" hidden="1" x14ac:dyDescent="0.3">
      <c r="A27" s="24" t="s">
        <v>23</v>
      </c>
      <c r="B27" s="25" t="s">
        <v>63</v>
      </c>
      <c r="C27" s="27">
        <v>382800</v>
      </c>
      <c r="D27" s="27">
        <v>390579.28</v>
      </c>
      <c r="E27" s="64">
        <f t="shared" si="0"/>
        <v>102.03220480668757</v>
      </c>
    </row>
    <row r="28" spans="1:5" hidden="1" x14ac:dyDescent="0.3">
      <c r="A28" s="24" t="s">
        <v>24</v>
      </c>
      <c r="B28" s="25" t="s">
        <v>64</v>
      </c>
      <c r="C28" s="27">
        <v>89000</v>
      </c>
      <c r="D28" s="27">
        <v>98045.73</v>
      </c>
      <c r="E28" s="64">
        <f t="shared" si="0"/>
        <v>110.1637415730337</v>
      </c>
    </row>
    <row r="29" spans="1:5" ht="24.6" hidden="1" x14ac:dyDescent="0.3">
      <c r="A29" s="24" t="s">
        <v>25</v>
      </c>
      <c r="B29" s="25" t="s">
        <v>65</v>
      </c>
      <c r="C29" s="27">
        <v>89000</v>
      </c>
      <c r="D29" s="27">
        <v>98045.73</v>
      </c>
      <c r="E29" s="64">
        <f t="shared" si="0"/>
        <v>110.1637415730337</v>
      </c>
    </row>
    <row r="30" spans="1:5" x14ac:dyDescent="0.3">
      <c r="A30" s="24" t="s">
        <v>26</v>
      </c>
      <c r="B30" s="25" t="s">
        <v>66</v>
      </c>
      <c r="C30" s="27">
        <v>4560</v>
      </c>
      <c r="D30" s="27">
        <v>0</v>
      </c>
      <c r="E30" s="64">
        <v>0</v>
      </c>
    </row>
    <row r="31" spans="1:5" ht="36.6" hidden="1" x14ac:dyDescent="0.3">
      <c r="A31" s="28" t="s">
        <v>117</v>
      </c>
      <c r="B31" s="25" t="s">
        <v>116</v>
      </c>
      <c r="C31" s="27">
        <v>4560</v>
      </c>
      <c r="D31" s="27">
        <v>0</v>
      </c>
      <c r="E31" s="64">
        <v>0</v>
      </c>
    </row>
    <row r="32" spans="1:5" ht="48.6" hidden="1" x14ac:dyDescent="0.3">
      <c r="A32" s="24" t="s">
        <v>27</v>
      </c>
      <c r="B32" s="25" t="s">
        <v>67</v>
      </c>
      <c r="C32" s="27">
        <v>4560</v>
      </c>
      <c r="D32" s="27">
        <v>0</v>
      </c>
      <c r="E32" s="64">
        <v>0</v>
      </c>
    </row>
    <row r="33" spans="1:5" ht="41.4" customHeight="1" x14ac:dyDescent="0.3">
      <c r="A33" s="24" t="s">
        <v>28</v>
      </c>
      <c r="B33" s="25" t="s">
        <v>68</v>
      </c>
      <c r="C33" s="27">
        <v>135430</v>
      </c>
      <c r="D33" s="27">
        <v>161763.12</v>
      </c>
      <c r="E33" s="64">
        <f t="shared" si="0"/>
        <v>119.44408181348298</v>
      </c>
    </row>
    <row r="34" spans="1:5" ht="60.6" hidden="1" x14ac:dyDescent="0.3">
      <c r="A34" s="24" t="s">
        <v>29</v>
      </c>
      <c r="B34" s="25" t="s">
        <v>69</v>
      </c>
      <c r="C34" s="27">
        <v>135430</v>
      </c>
      <c r="D34" s="27">
        <v>161763.12</v>
      </c>
      <c r="E34" s="64">
        <f t="shared" si="0"/>
        <v>119.44408181348298</v>
      </c>
    </row>
    <row r="35" spans="1:5" x14ac:dyDescent="0.3">
      <c r="A35" s="24" t="s">
        <v>8</v>
      </c>
      <c r="B35" s="25" t="s">
        <v>118</v>
      </c>
      <c r="C35" s="27">
        <f>C36</f>
        <v>5356382</v>
      </c>
      <c r="D35" s="27">
        <f>D36</f>
        <v>5356382</v>
      </c>
      <c r="E35" s="64">
        <f t="shared" si="0"/>
        <v>100</v>
      </c>
    </row>
    <row r="36" spans="1:5" ht="42" customHeight="1" x14ac:dyDescent="0.3">
      <c r="A36" s="28" t="s">
        <v>119</v>
      </c>
      <c r="B36" s="25" t="s">
        <v>120</v>
      </c>
      <c r="C36" s="27">
        <f>C37+C40</f>
        <v>5356382</v>
      </c>
      <c r="D36" s="27">
        <f>D37+D40</f>
        <v>5356382</v>
      </c>
      <c r="E36" s="64">
        <f t="shared" si="0"/>
        <v>100</v>
      </c>
    </row>
    <row r="37" spans="1:5" hidden="1" x14ac:dyDescent="0.3">
      <c r="A37" s="28" t="s">
        <v>141</v>
      </c>
      <c r="B37" s="25" t="s">
        <v>142</v>
      </c>
      <c r="C37" s="27">
        <v>1419300</v>
      </c>
      <c r="D37" s="27">
        <v>1419300</v>
      </c>
      <c r="E37" s="64">
        <f t="shared" si="0"/>
        <v>100</v>
      </c>
    </row>
    <row r="38" spans="1:5" hidden="1" x14ac:dyDescent="0.3">
      <c r="A38" s="28" t="s">
        <v>143</v>
      </c>
      <c r="B38" s="25" t="s">
        <v>146</v>
      </c>
      <c r="C38" s="27">
        <v>1419300</v>
      </c>
      <c r="D38" s="27">
        <v>1419300</v>
      </c>
      <c r="E38" s="64">
        <f t="shared" si="0"/>
        <v>100</v>
      </c>
    </row>
    <row r="39" spans="1:5" ht="24.6" hidden="1" x14ac:dyDescent="0.3">
      <c r="A39" s="28" t="s">
        <v>145</v>
      </c>
      <c r="B39" s="25" t="s">
        <v>144</v>
      </c>
      <c r="C39" s="27">
        <v>1419300</v>
      </c>
      <c r="D39" s="27">
        <v>1419300</v>
      </c>
      <c r="E39" s="64">
        <f t="shared" si="0"/>
        <v>100</v>
      </c>
    </row>
    <row r="40" spans="1:5" hidden="1" x14ac:dyDescent="0.3">
      <c r="A40" s="28" t="s">
        <v>147</v>
      </c>
      <c r="B40" s="25" t="s">
        <v>148</v>
      </c>
      <c r="C40" s="27">
        <v>3937082</v>
      </c>
      <c r="D40" s="27">
        <v>3937082</v>
      </c>
      <c r="E40" s="64">
        <f t="shared" si="0"/>
        <v>100</v>
      </c>
    </row>
    <row r="41" spans="1:5" hidden="1" x14ac:dyDescent="0.3">
      <c r="A41" s="28" t="s">
        <v>177</v>
      </c>
      <c r="B41" s="25" t="s">
        <v>149</v>
      </c>
      <c r="C41" s="27">
        <v>3937082</v>
      </c>
      <c r="D41" s="27">
        <v>3937082</v>
      </c>
      <c r="E41" s="64">
        <f t="shared" si="0"/>
        <v>100</v>
      </c>
    </row>
    <row r="42" spans="1:5" ht="24.6" hidden="1" x14ac:dyDescent="0.3">
      <c r="A42" s="28" t="s">
        <v>178</v>
      </c>
      <c r="B42" s="25" t="s">
        <v>150</v>
      </c>
      <c r="C42" s="27">
        <v>3937082</v>
      </c>
      <c r="D42" s="27">
        <v>3937082</v>
      </c>
      <c r="E42" s="64">
        <f t="shared" si="0"/>
        <v>100</v>
      </c>
    </row>
    <row r="43" spans="1:5" hidden="1" x14ac:dyDescent="0.3">
      <c r="A43" s="24" t="s">
        <v>179</v>
      </c>
      <c r="B43" s="25" t="s">
        <v>121</v>
      </c>
      <c r="C43" s="27">
        <v>1854986.76</v>
      </c>
      <c r="D43" s="27">
        <v>1854986.76</v>
      </c>
      <c r="E43" s="64">
        <f t="shared" si="0"/>
        <v>100</v>
      </c>
    </row>
    <row r="44" spans="1:5" ht="36.6" hidden="1" x14ac:dyDescent="0.3">
      <c r="A44" s="24" t="s">
        <v>122</v>
      </c>
      <c r="B44" s="25" t="s">
        <v>123</v>
      </c>
      <c r="C44" s="27">
        <v>1468140</v>
      </c>
      <c r="D44" s="27">
        <v>1468140</v>
      </c>
      <c r="E44" s="64">
        <f t="shared" si="0"/>
        <v>100</v>
      </c>
    </row>
    <row r="45" spans="1:5" ht="36.6" hidden="1" x14ac:dyDescent="0.3">
      <c r="A45" s="24" t="s">
        <v>30</v>
      </c>
      <c r="B45" s="25" t="s">
        <v>124</v>
      </c>
      <c r="C45" s="27">
        <v>386846.76</v>
      </c>
      <c r="D45" s="27">
        <v>386846.76</v>
      </c>
      <c r="E45" s="64">
        <f t="shared" si="0"/>
        <v>100</v>
      </c>
    </row>
    <row r="46" spans="1:5" hidden="1" x14ac:dyDescent="0.3">
      <c r="A46" s="24" t="s">
        <v>31</v>
      </c>
      <c r="B46" s="25" t="s">
        <v>125</v>
      </c>
      <c r="C46" s="27">
        <v>76200</v>
      </c>
      <c r="D46" s="27">
        <v>76200</v>
      </c>
      <c r="E46" s="64">
        <f t="shared" si="0"/>
        <v>100</v>
      </c>
    </row>
    <row r="47" spans="1:5" ht="24.6" hidden="1" x14ac:dyDescent="0.3">
      <c r="A47" s="28" t="s">
        <v>128</v>
      </c>
      <c r="B47" s="25" t="s">
        <v>126</v>
      </c>
      <c r="C47" s="27">
        <v>76200</v>
      </c>
      <c r="D47" s="27">
        <v>76200</v>
      </c>
      <c r="E47" s="64">
        <f t="shared" si="0"/>
        <v>100</v>
      </c>
    </row>
    <row r="48" spans="1:5" ht="36.6" hidden="1" x14ac:dyDescent="0.3">
      <c r="A48" s="28" t="s">
        <v>129</v>
      </c>
      <c r="B48" s="25" t="s">
        <v>127</v>
      </c>
      <c r="C48" s="27">
        <v>76200</v>
      </c>
      <c r="D48" s="27">
        <v>76200</v>
      </c>
      <c r="E48" s="64">
        <f t="shared" si="0"/>
        <v>100</v>
      </c>
    </row>
    <row r="49" spans="1:5" hidden="1" x14ac:dyDescent="0.3">
      <c r="A49" s="24" t="s">
        <v>9</v>
      </c>
      <c r="B49" s="25" t="s">
        <v>130</v>
      </c>
      <c r="C49" s="27">
        <v>270316</v>
      </c>
      <c r="D49" s="27">
        <v>270316</v>
      </c>
      <c r="E49" s="64">
        <f t="shared" si="0"/>
        <v>100</v>
      </c>
    </row>
    <row r="50" spans="1:5" ht="48.6" hidden="1" x14ac:dyDescent="0.3">
      <c r="A50" s="28" t="s">
        <v>133</v>
      </c>
      <c r="B50" s="25" t="s">
        <v>135</v>
      </c>
      <c r="C50" s="27">
        <v>175316</v>
      </c>
      <c r="D50" s="27">
        <v>175316</v>
      </c>
      <c r="E50" s="64">
        <f t="shared" si="0"/>
        <v>100</v>
      </c>
    </row>
    <row r="51" spans="1:5" ht="36.6" hidden="1" x14ac:dyDescent="0.3">
      <c r="A51" s="28" t="s">
        <v>131</v>
      </c>
      <c r="B51" s="25" t="s">
        <v>132</v>
      </c>
      <c r="C51" s="27">
        <v>85000</v>
      </c>
      <c r="D51" s="27">
        <v>85000</v>
      </c>
      <c r="E51" s="64">
        <f t="shared" si="0"/>
        <v>100</v>
      </c>
    </row>
    <row r="52" spans="1:5" ht="48.6" hidden="1" x14ac:dyDescent="0.3">
      <c r="A52" s="24" t="s">
        <v>134</v>
      </c>
      <c r="B52" s="25" t="s">
        <v>162</v>
      </c>
      <c r="C52" s="27">
        <v>10000</v>
      </c>
      <c r="D52" s="27">
        <v>10000</v>
      </c>
      <c r="E52" s="64">
        <f t="shared" si="0"/>
        <v>100</v>
      </c>
    </row>
    <row r="53" spans="1:5" x14ac:dyDescent="0.3">
      <c r="A53" s="24" t="s">
        <v>136</v>
      </c>
      <c r="B53" s="25" t="s">
        <v>137</v>
      </c>
      <c r="C53" s="27">
        <v>100000</v>
      </c>
      <c r="D53" s="27">
        <v>100010</v>
      </c>
      <c r="E53" s="64">
        <f t="shared" si="0"/>
        <v>100.01</v>
      </c>
    </row>
    <row r="54" spans="1:5" hidden="1" x14ac:dyDescent="0.3">
      <c r="A54" s="33" t="s">
        <v>138</v>
      </c>
      <c r="B54" s="25" t="s">
        <v>139</v>
      </c>
      <c r="C54" s="27">
        <v>100000</v>
      </c>
      <c r="D54" s="27">
        <v>100010</v>
      </c>
      <c r="E54" s="64">
        <f t="shared" si="0"/>
        <v>100.01</v>
      </c>
    </row>
    <row r="55" spans="1:5" hidden="1" x14ac:dyDescent="0.3">
      <c r="A55" s="33" t="s">
        <v>138</v>
      </c>
      <c r="B55" s="25" t="s">
        <v>140</v>
      </c>
      <c r="C55" s="27">
        <v>100000</v>
      </c>
      <c r="D55" s="27">
        <v>100010</v>
      </c>
      <c r="E55" s="64">
        <f t="shared" si="0"/>
        <v>100.01</v>
      </c>
    </row>
    <row r="56" spans="1:5" x14ac:dyDescent="0.3">
      <c r="A56" s="24" t="s">
        <v>151</v>
      </c>
      <c r="B56" s="25" t="s">
        <v>163</v>
      </c>
      <c r="C56" s="27">
        <f>C57+C63</f>
        <v>3191384</v>
      </c>
      <c r="D56" s="27">
        <f>D57+D63</f>
        <v>2869949.48</v>
      </c>
      <c r="E56" s="64">
        <v>100</v>
      </c>
    </row>
    <row r="57" spans="1:5" ht="24" customHeight="1" x14ac:dyDescent="0.3">
      <c r="A57" s="24" t="s">
        <v>152</v>
      </c>
      <c r="B57" s="25" t="s">
        <v>164</v>
      </c>
      <c r="C57" s="27">
        <f>C58+C59+C60+C61+C62</f>
        <v>3133884</v>
      </c>
      <c r="D57" s="27">
        <f>D58+D59+D60+D61+D62</f>
        <v>2812716.7399999998</v>
      </c>
      <c r="E57" s="64">
        <f t="shared" si="0"/>
        <v>89.751782133608003</v>
      </c>
    </row>
    <row r="58" spans="1:5" ht="60.6" hidden="1" x14ac:dyDescent="0.3">
      <c r="A58" s="28" t="s">
        <v>155</v>
      </c>
      <c r="B58" s="25" t="s">
        <v>165</v>
      </c>
      <c r="C58" s="27">
        <v>2800000</v>
      </c>
      <c r="D58" s="27">
        <v>2481552.7999999998</v>
      </c>
      <c r="E58" s="64">
        <f t="shared" si="0"/>
        <v>88.626885714285706</v>
      </c>
    </row>
    <row r="59" spans="1:5" ht="36.6" hidden="1" x14ac:dyDescent="0.3">
      <c r="A59" s="28" t="s">
        <v>156</v>
      </c>
      <c r="B59" s="25" t="s">
        <v>166</v>
      </c>
      <c r="C59" s="27">
        <v>237534</v>
      </c>
      <c r="D59" s="27">
        <v>234906.9</v>
      </c>
      <c r="E59" s="64">
        <f t="shared" si="0"/>
        <v>98.894010962641133</v>
      </c>
    </row>
    <row r="60" spans="1:5" ht="24.6" hidden="1" x14ac:dyDescent="0.3">
      <c r="A60" s="28" t="s">
        <v>128</v>
      </c>
      <c r="B60" s="25" t="s">
        <v>167</v>
      </c>
      <c r="C60" s="27">
        <v>76200</v>
      </c>
      <c r="D60" s="27">
        <v>76200</v>
      </c>
      <c r="E60" s="64">
        <f t="shared" si="0"/>
        <v>100</v>
      </c>
    </row>
    <row r="61" spans="1:5" ht="60.6" hidden="1" x14ac:dyDescent="0.3">
      <c r="A61" s="29" t="s">
        <v>32</v>
      </c>
      <c r="B61" s="30" t="s">
        <v>168</v>
      </c>
      <c r="C61" s="31">
        <v>150</v>
      </c>
      <c r="D61" s="31">
        <v>150</v>
      </c>
      <c r="E61" s="70">
        <f t="shared" si="0"/>
        <v>100</v>
      </c>
    </row>
    <row r="62" spans="1:5" ht="24.6" hidden="1" x14ac:dyDescent="0.3">
      <c r="A62" s="24" t="s">
        <v>33</v>
      </c>
      <c r="B62" s="25" t="s">
        <v>169</v>
      </c>
      <c r="C62" s="27">
        <v>20000</v>
      </c>
      <c r="D62" s="27">
        <v>19907.04</v>
      </c>
      <c r="E62" s="64">
        <f t="shared" si="0"/>
        <v>99.535200000000003</v>
      </c>
    </row>
    <row r="63" spans="1:5" ht="26.4" customHeight="1" x14ac:dyDescent="0.3">
      <c r="A63" s="28" t="s">
        <v>157</v>
      </c>
      <c r="B63" s="25" t="s">
        <v>170</v>
      </c>
      <c r="C63" s="27">
        <v>57500</v>
      </c>
      <c r="D63" s="27">
        <v>57232.74</v>
      </c>
      <c r="E63" s="64">
        <f t="shared" si="0"/>
        <v>99.535200000000003</v>
      </c>
    </row>
    <row r="64" spans="1:5" ht="21.6" hidden="1" x14ac:dyDescent="0.3">
      <c r="A64" s="6" t="s">
        <v>158</v>
      </c>
      <c r="B64" s="2" t="s">
        <v>171</v>
      </c>
      <c r="C64" s="5">
        <v>57500</v>
      </c>
      <c r="D64" s="5">
        <v>57232.74</v>
      </c>
      <c r="E64" s="4">
        <f t="shared" si="0"/>
        <v>99.535200000000003</v>
      </c>
    </row>
    <row r="65" spans="1:5" ht="21.6" hidden="1" x14ac:dyDescent="0.3">
      <c r="A65" s="6" t="s">
        <v>159</v>
      </c>
      <c r="B65" s="2" t="s">
        <v>169</v>
      </c>
      <c r="C65" s="5">
        <v>57500</v>
      </c>
      <c r="D65" s="5">
        <v>57232.74</v>
      </c>
      <c r="E65" s="4">
        <f t="shared" si="0"/>
        <v>99.535200000000003</v>
      </c>
    </row>
    <row r="66" spans="1:5" ht="42" hidden="1" x14ac:dyDescent="0.3">
      <c r="A66" s="6" t="s">
        <v>160</v>
      </c>
      <c r="B66" s="2" t="s">
        <v>172</v>
      </c>
      <c r="C66" s="5">
        <v>57500</v>
      </c>
      <c r="D66" s="5">
        <v>57232.74</v>
      </c>
      <c r="E66" s="4">
        <f ca="1">D+A6:E6558/C66*100</f>
        <v>0</v>
      </c>
    </row>
    <row r="68" spans="1:5" x14ac:dyDescent="0.3">
      <c r="B68" s="16" t="s">
        <v>174</v>
      </c>
    </row>
    <row r="70" spans="1:5" x14ac:dyDescent="0.3">
      <c r="A70" s="71" t="s">
        <v>0</v>
      </c>
      <c r="B70" s="71" t="s">
        <v>78</v>
      </c>
      <c r="C70" s="73" t="s">
        <v>2</v>
      </c>
      <c r="D70" s="73" t="s">
        <v>3</v>
      </c>
      <c r="E70" s="71" t="s">
        <v>182</v>
      </c>
    </row>
    <row r="71" spans="1:5" ht="27" customHeight="1" x14ac:dyDescent="0.3">
      <c r="A71" s="72"/>
      <c r="B71" s="72"/>
      <c r="C71" s="74"/>
      <c r="D71" s="74"/>
      <c r="E71" s="72"/>
    </row>
    <row r="72" spans="1:5" x14ac:dyDescent="0.3">
      <c r="A72" s="42">
        <v>1</v>
      </c>
      <c r="B72" s="43">
        <v>2</v>
      </c>
      <c r="C72" s="44" t="s">
        <v>161</v>
      </c>
      <c r="D72" s="44" t="s">
        <v>4</v>
      </c>
      <c r="E72" s="44" t="s">
        <v>5</v>
      </c>
    </row>
    <row r="73" spans="1:5" x14ac:dyDescent="0.3">
      <c r="A73" s="45" t="s">
        <v>34</v>
      </c>
      <c r="B73" s="19" t="s">
        <v>7</v>
      </c>
      <c r="C73" s="20">
        <f>C74+C79+C81+C83+C85+C88</f>
        <v>9823147.0899999999</v>
      </c>
      <c r="D73" s="20">
        <f>D74+D79+D81+D83+D85+D88</f>
        <v>9581611.0800000001</v>
      </c>
      <c r="E73" s="61">
        <f>D73/C73*100</f>
        <v>97.541154501841021</v>
      </c>
    </row>
    <row r="74" spans="1:5" x14ac:dyDescent="0.3">
      <c r="A74" s="36" t="s">
        <v>79</v>
      </c>
      <c r="B74" s="37" t="s">
        <v>80</v>
      </c>
      <c r="C74" s="38">
        <f>C75+C76+C77+C78</f>
        <v>1872576.24</v>
      </c>
      <c r="D74" s="38">
        <f>D75+D76+D77+D78</f>
        <v>1794373.04</v>
      </c>
      <c r="E74" s="61">
        <f t="shared" ref="E74:E80" si="1">D74/C74*100</f>
        <v>95.823764163535472</v>
      </c>
    </row>
    <row r="75" spans="1:5" x14ac:dyDescent="0.3">
      <c r="A75" s="46" t="s">
        <v>35</v>
      </c>
      <c r="B75" s="47" t="s">
        <v>81</v>
      </c>
      <c r="C75" s="48">
        <v>721359</v>
      </c>
      <c r="D75" s="48">
        <v>705994.42</v>
      </c>
      <c r="E75" s="62">
        <f t="shared" si="1"/>
        <v>97.870050834605252</v>
      </c>
    </row>
    <row r="76" spans="1:5" ht="36.6" x14ac:dyDescent="0.3">
      <c r="A76" s="46" t="s">
        <v>36</v>
      </c>
      <c r="B76" s="47" t="s">
        <v>82</v>
      </c>
      <c r="C76" s="48">
        <v>1141067.24</v>
      </c>
      <c r="D76" s="48">
        <v>1088228.6200000001</v>
      </c>
      <c r="E76" s="62">
        <f t="shared" si="1"/>
        <v>95.369368416886644</v>
      </c>
    </row>
    <row r="77" spans="1:5" x14ac:dyDescent="0.3">
      <c r="A77" s="46" t="s">
        <v>37</v>
      </c>
      <c r="B77" s="47" t="s">
        <v>83</v>
      </c>
      <c r="C77" s="48">
        <v>10000</v>
      </c>
      <c r="D77" s="48">
        <v>0</v>
      </c>
      <c r="E77" s="62">
        <f t="shared" si="1"/>
        <v>0</v>
      </c>
    </row>
    <row r="78" spans="1:5" x14ac:dyDescent="0.3">
      <c r="A78" s="46" t="s">
        <v>84</v>
      </c>
      <c r="B78" s="47" t="s">
        <v>85</v>
      </c>
      <c r="C78" s="48">
        <v>150</v>
      </c>
      <c r="D78" s="48">
        <v>150</v>
      </c>
      <c r="E78" s="62">
        <f t="shared" si="1"/>
        <v>100</v>
      </c>
    </row>
    <row r="79" spans="1:5" x14ac:dyDescent="0.3">
      <c r="A79" s="39" t="s">
        <v>86</v>
      </c>
      <c r="B79" s="40" t="s">
        <v>87</v>
      </c>
      <c r="C79" s="41">
        <f>C80</f>
        <v>76200</v>
      </c>
      <c r="D79" s="41">
        <f>D80</f>
        <v>76200</v>
      </c>
      <c r="E79" s="65">
        <f>E80</f>
        <v>100</v>
      </c>
    </row>
    <row r="80" spans="1:5" x14ac:dyDescent="0.3">
      <c r="A80" s="46" t="s">
        <v>88</v>
      </c>
      <c r="B80" s="47" t="s">
        <v>89</v>
      </c>
      <c r="C80" s="48">
        <v>76200</v>
      </c>
      <c r="D80" s="48">
        <v>76200</v>
      </c>
      <c r="E80" s="62">
        <f t="shared" si="1"/>
        <v>100</v>
      </c>
    </row>
    <row r="81" spans="1:12" ht="24" x14ac:dyDescent="0.3">
      <c r="A81" s="39" t="s">
        <v>91</v>
      </c>
      <c r="B81" s="40" t="s">
        <v>90</v>
      </c>
      <c r="C81" s="41">
        <f>C82</f>
        <v>20000</v>
      </c>
      <c r="D81" s="41">
        <v>0</v>
      </c>
      <c r="E81" s="62">
        <v>0</v>
      </c>
    </row>
    <row r="82" spans="1:12" x14ac:dyDescent="0.3">
      <c r="A82" s="46" t="s">
        <v>92</v>
      </c>
      <c r="B82" s="47" t="s">
        <v>93</v>
      </c>
      <c r="C82" s="48">
        <v>20000</v>
      </c>
      <c r="D82" s="48" t="s">
        <v>153</v>
      </c>
      <c r="E82" s="66">
        <v>0</v>
      </c>
    </row>
    <row r="83" spans="1:12" x14ac:dyDescent="0.3">
      <c r="A83" s="39" t="s">
        <v>94</v>
      </c>
      <c r="B83" s="40" t="s">
        <v>95</v>
      </c>
      <c r="C83" s="41">
        <f>C84</f>
        <v>3533431.1</v>
      </c>
      <c r="D83" s="41">
        <f>D84</f>
        <v>3463780.13</v>
      </c>
      <c r="E83" s="67">
        <f t="shared" ref="E83:E89" si="2">D83/C83*100</f>
        <v>98.028800674788869</v>
      </c>
    </row>
    <row r="84" spans="1:12" x14ac:dyDescent="0.3">
      <c r="A84" s="46" t="s">
        <v>96</v>
      </c>
      <c r="B84" s="47" t="s">
        <v>97</v>
      </c>
      <c r="C84" s="48">
        <v>3533431.1</v>
      </c>
      <c r="D84" s="48">
        <v>3463780.13</v>
      </c>
      <c r="E84" s="66">
        <f t="shared" si="2"/>
        <v>98.028800674788869</v>
      </c>
    </row>
    <row r="85" spans="1:12" x14ac:dyDescent="0.3">
      <c r="A85" s="39" t="s">
        <v>98</v>
      </c>
      <c r="B85" s="40" t="s">
        <v>99</v>
      </c>
      <c r="C85" s="41">
        <f>C86+C87</f>
        <v>867083.75</v>
      </c>
      <c r="D85" s="41">
        <f>D86+D87</f>
        <v>793401.91</v>
      </c>
      <c r="E85" s="67">
        <f t="shared" si="2"/>
        <v>91.502338730255289</v>
      </c>
    </row>
    <row r="86" spans="1:12" x14ac:dyDescent="0.3">
      <c r="A86" s="46" t="s">
        <v>100</v>
      </c>
      <c r="B86" s="47" t="s">
        <v>102</v>
      </c>
      <c r="C86" s="48">
        <v>12800</v>
      </c>
      <c r="D86" s="48">
        <v>8662.68</v>
      </c>
      <c r="E86" s="66">
        <f t="shared" si="2"/>
        <v>67.677187500000002</v>
      </c>
    </row>
    <row r="87" spans="1:12" x14ac:dyDescent="0.3">
      <c r="A87" s="46" t="s">
        <v>101</v>
      </c>
      <c r="B87" s="47" t="s">
        <v>103</v>
      </c>
      <c r="C87" s="48">
        <v>854283.75</v>
      </c>
      <c r="D87" s="48">
        <v>784739.23</v>
      </c>
      <c r="E87" s="66">
        <f t="shared" si="2"/>
        <v>91.859318405623426</v>
      </c>
    </row>
    <row r="88" spans="1:12" ht="46.8" x14ac:dyDescent="0.3">
      <c r="A88" s="39" t="s">
        <v>104</v>
      </c>
      <c r="B88" s="40" t="s">
        <v>105</v>
      </c>
      <c r="C88" s="41">
        <v>3453856</v>
      </c>
      <c r="D88" s="41">
        <v>3453856</v>
      </c>
      <c r="E88" s="67">
        <f t="shared" si="2"/>
        <v>100</v>
      </c>
    </row>
    <row r="89" spans="1:12" x14ac:dyDescent="0.3">
      <c r="A89" s="46" t="s">
        <v>106</v>
      </c>
      <c r="B89" s="47" t="s">
        <v>107</v>
      </c>
      <c r="C89" s="48">
        <v>3453856</v>
      </c>
      <c r="D89" s="48">
        <v>3453856</v>
      </c>
      <c r="E89" s="66">
        <f t="shared" si="2"/>
        <v>100</v>
      </c>
    </row>
    <row r="91" spans="1:12" ht="14.4" customHeight="1" x14ac:dyDescent="0.3">
      <c r="A91" s="81" t="s">
        <v>176</v>
      </c>
      <c r="B91" s="81"/>
      <c r="C91" s="81"/>
      <c r="D91" s="81"/>
      <c r="E91" s="81"/>
      <c r="F91" s="81"/>
    </row>
    <row r="93" spans="1:12" hidden="1" x14ac:dyDescent="0.3">
      <c r="A93" s="13" t="s">
        <v>173</v>
      </c>
      <c r="B93" s="8" t="s">
        <v>71</v>
      </c>
      <c r="C93" s="9" t="s">
        <v>153</v>
      </c>
      <c r="D93" s="9" t="s">
        <v>153</v>
      </c>
      <c r="E93" s="9" t="s">
        <v>153</v>
      </c>
      <c r="K93" s="35"/>
      <c r="L93" s="35"/>
    </row>
    <row r="94" spans="1:12" hidden="1" x14ac:dyDescent="0.3">
      <c r="A94" s="7" t="s">
        <v>39</v>
      </c>
      <c r="B94" s="8" t="s">
        <v>71</v>
      </c>
      <c r="C94" s="9">
        <v>466611.09</v>
      </c>
      <c r="D94" s="9">
        <v>138646.25</v>
      </c>
      <c r="E94" s="10">
        <f t="shared" ref="E94:E102" si="3">D94/C94*100</f>
        <v>29.713449373867217</v>
      </c>
      <c r="K94" s="35"/>
      <c r="L94" s="35"/>
    </row>
    <row r="95" spans="1:12" hidden="1" x14ac:dyDescent="0.3">
      <c r="A95" s="11" t="s">
        <v>154</v>
      </c>
      <c r="B95" s="8" t="s">
        <v>40</v>
      </c>
      <c r="C95" s="9">
        <v>-9674836</v>
      </c>
      <c r="D95" s="9">
        <f>D96</f>
        <v>-9442964.8300000001</v>
      </c>
      <c r="E95" s="10">
        <f t="shared" si="3"/>
        <v>97.6033581344428</v>
      </c>
      <c r="K95" s="35"/>
      <c r="L95" s="35"/>
    </row>
    <row r="96" spans="1:12" hidden="1" x14ac:dyDescent="0.3">
      <c r="A96" s="3" t="s">
        <v>41</v>
      </c>
      <c r="B96" s="8" t="s">
        <v>72</v>
      </c>
      <c r="C96" s="9">
        <v>-9674836</v>
      </c>
      <c r="D96" s="9">
        <f>D97</f>
        <v>-9442964.8300000001</v>
      </c>
      <c r="E96" s="10">
        <f t="shared" si="3"/>
        <v>97.6033581344428</v>
      </c>
      <c r="K96" s="35"/>
      <c r="L96" s="35"/>
    </row>
    <row r="97" spans="1:12" hidden="1" x14ac:dyDescent="0.3">
      <c r="A97" s="3" t="s">
        <v>42</v>
      </c>
      <c r="B97" s="8" t="s">
        <v>73</v>
      </c>
      <c r="C97" s="9">
        <v>-9674836</v>
      </c>
      <c r="D97" s="9">
        <f>D98</f>
        <v>-9442964.8300000001</v>
      </c>
      <c r="E97" s="10">
        <f t="shared" si="3"/>
        <v>97.6033581344428</v>
      </c>
      <c r="K97" s="35"/>
      <c r="L97" s="35"/>
    </row>
    <row r="98" spans="1:12" ht="21.6" hidden="1" x14ac:dyDescent="0.3">
      <c r="A98" s="3" t="s">
        <v>43</v>
      </c>
      <c r="B98" s="8" t="s">
        <v>74</v>
      </c>
      <c r="C98" s="9">
        <v>-9674836</v>
      </c>
      <c r="D98" s="9">
        <v>-9442964.8300000001</v>
      </c>
      <c r="E98" s="10">
        <f t="shared" si="3"/>
        <v>97.6033581344428</v>
      </c>
      <c r="K98" s="35"/>
      <c r="L98" s="35"/>
    </row>
    <row r="99" spans="1:12" hidden="1" x14ac:dyDescent="0.3">
      <c r="A99" s="11" t="s">
        <v>44</v>
      </c>
      <c r="B99" s="8" t="s">
        <v>45</v>
      </c>
      <c r="C99" s="9">
        <v>9823147.0899999999</v>
      </c>
      <c r="D99" s="9">
        <f>D100</f>
        <v>9581611.0800000001</v>
      </c>
      <c r="E99" s="10">
        <f t="shared" si="3"/>
        <v>97.541154501841021</v>
      </c>
      <c r="K99" s="35"/>
      <c r="L99" s="35"/>
    </row>
    <row r="100" spans="1:12" hidden="1" x14ac:dyDescent="0.3">
      <c r="A100" s="3" t="s">
        <v>46</v>
      </c>
      <c r="B100" s="12" t="s">
        <v>75</v>
      </c>
      <c r="C100" s="9">
        <v>9823147.0899999999</v>
      </c>
      <c r="D100" s="9">
        <f>D101</f>
        <v>9581611.0800000001</v>
      </c>
      <c r="E100" s="10">
        <f t="shared" si="3"/>
        <v>97.541154501841021</v>
      </c>
      <c r="K100" s="35"/>
      <c r="L100" s="35"/>
    </row>
    <row r="101" spans="1:12" hidden="1" x14ac:dyDescent="0.3">
      <c r="A101" s="3" t="s">
        <v>47</v>
      </c>
      <c r="B101" s="12" t="s">
        <v>76</v>
      </c>
      <c r="C101" s="9">
        <v>9823147.0899999999</v>
      </c>
      <c r="D101" s="9">
        <f>D102</f>
        <v>9581611.0800000001</v>
      </c>
      <c r="E101" s="10">
        <f t="shared" si="3"/>
        <v>97.541154501841021</v>
      </c>
      <c r="K101" s="35"/>
      <c r="L101" s="35"/>
    </row>
    <row r="102" spans="1:12" ht="21.6" hidden="1" x14ac:dyDescent="0.3">
      <c r="A102" s="3" t="s">
        <v>48</v>
      </c>
      <c r="B102" s="12" t="s">
        <v>77</v>
      </c>
      <c r="C102" s="9">
        <v>9823147.0899999999</v>
      </c>
      <c r="D102" s="9">
        <v>9581611.0800000001</v>
      </c>
      <c r="E102" s="10">
        <f t="shared" si="3"/>
        <v>97.541154501841021</v>
      </c>
      <c r="K102" s="35"/>
      <c r="L102" s="35"/>
    </row>
    <row r="103" spans="1:12" x14ac:dyDescent="0.3">
      <c r="K103" s="35"/>
      <c r="L103" s="35"/>
    </row>
    <row r="104" spans="1:12" x14ac:dyDescent="0.3">
      <c r="A104" s="75" t="s">
        <v>0</v>
      </c>
      <c r="B104" s="75" t="s">
        <v>70</v>
      </c>
      <c r="C104" s="75" t="s">
        <v>2</v>
      </c>
      <c r="D104" s="75" t="s">
        <v>3</v>
      </c>
      <c r="E104" s="75" t="s">
        <v>183</v>
      </c>
      <c r="K104" s="35"/>
      <c r="L104" s="60"/>
    </row>
    <row r="105" spans="1:12" x14ac:dyDescent="0.3">
      <c r="A105" s="78"/>
      <c r="B105" s="78"/>
      <c r="C105" s="78"/>
      <c r="D105" s="78"/>
      <c r="E105" s="78"/>
      <c r="K105" s="35"/>
      <c r="L105" s="60"/>
    </row>
    <row r="106" spans="1:12" x14ac:dyDescent="0.3">
      <c r="A106" s="78"/>
      <c r="B106" s="78"/>
      <c r="C106" s="78"/>
      <c r="D106" s="78"/>
      <c r="E106" s="78"/>
      <c r="K106" s="35"/>
      <c r="L106" s="35"/>
    </row>
    <row r="107" spans="1:12" x14ac:dyDescent="0.3">
      <c r="A107" s="49">
        <v>1</v>
      </c>
      <c r="B107" s="50">
        <v>2</v>
      </c>
      <c r="C107" s="51" t="s">
        <v>161</v>
      </c>
      <c r="D107" s="51" t="s">
        <v>4</v>
      </c>
      <c r="E107" s="51" t="s">
        <v>5</v>
      </c>
    </row>
    <row r="108" spans="1:12" x14ac:dyDescent="0.3">
      <c r="A108" s="52" t="s">
        <v>38</v>
      </c>
      <c r="B108" s="53" t="s">
        <v>7</v>
      </c>
      <c r="C108" s="20">
        <v>466611.09</v>
      </c>
      <c r="D108" s="20">
        <v>138646.25</v>
      </c>
      <c r="E108" s="61">
        <f>D108/C108*100</f>
        <v>29.713449373867217</v>
      </c>
    </row>
    <row r="109" spans="1:12" x14ac:dyDescent="0.3">
      <c r="A109" s="54" t="s">
        <v>173</v>
      </c>
      <c r="B109" s="55" t="s">
        <v>71</v>
      </c>
      <c r="C109" s="32">
        <v>466611.09</v>
      </c>
      <c r="D109" s="32">
        <v>138646.25</v>
      </c>
      <c r="E109" s="62">
        <f>D109/C109*100</f>
        <v>29.713449373867217</v>
      </c>
    </row>
    <row r="110" spans="1:12" x14ac:dyDescent="0.3">
      <c r="A110" s="57" t="s">
        <v>39</v>
      </c>
      <c r="B110" s="55" t="s">
        <v>71</v>
      </c>
      <c r="C110" s="56">
        <v>466611.09</v>
      </c>
      <c r="D110" s="56">
        <v>138646.25</v>
      </c>
      <c r="E110" s="62">
        <f t="shared" ref="E110:E118" si="4">D110/C110*100</f>
        <v>29.713449373867217</v>
      </c>
    </row>
    <row r="111" spans="1:12" x14ac:dyDescent="0.3">
      <c r="A111" s="58" t="s">
        <v>154</v>
      </c>
      <c r="B111" s="55" t="s">
        <v>40</v>
      </c>
      <c r="C111" s="56">
        <v>-9674836</v>
      </c>
      <c r="D111" s="56">
        <f>D112</f>
        <v>-9442964.8300000001</v>
      </c>
      <c r="E111" s="62">
        <f t="shared" si="4"/>
        <v>97.6033581344428</v>
      </c>
    </row>
    <row r="112" spans="1:12" hidden="1" x14ac:dyDescent="0.3">
      <c r="A112" s="46" t="s">
        <v>41</v>
      </c>
      <c r="B112" s="55" t="s">
        <v>72</v>
      </c>
      <c r="C112" s="56">
        <v>-9674836</v>
      </c>
      <c r="D112" s="56">
        <f>D113</f>
        <v>-9442964.8300000001</v>
      </c>
      <c r="E112" s="62">
        <f t="shared" si="4"/>
        <v>97.6033581344428</v>
      </c>
    </row>
    <row r="113" spans="1:5" hidden="1" x14ac:dyDescent="0.3">
      <c r="A113" s="46" t="s">
        <v>42</v>
      </c>
      <c r="B113" s="55" t="s">
        <v>73</v>
      </c>
      <c r="C113" s="56">
        <v>-9674836</v>
      </c>
      <c r="D113" s="56">
        <f>D114</f>
        <v>-9442964.8300000001</v>
      </c>
      <c r="E113" s="62">
        <f t="shared" si="4"/>
        <v>97.6033581344428</v>
      </c>
    </row>
    <row r="114" spans="1:5" ht="24.6" x14ac:dyDescent="0.3">
      <c r="A114" s="46" t="s">
        <v>43</v>
      </c>
      <c r="B114" s="55" t="s">
        <v>74</v>
      </c>
      <c r="C114" s="56">
        <v>-9674836</v>
      </c>
      <c r="D114" s="56">
        <v>-9442964.8300000001</v>
      </c>
      <c r="E114" s="62">
        <f t="shared" si="4"/>
        <v>97.6033581344428</v>
      </c>
    </row>
    <row r="115" spans="1:5" x14ac:dyDescent="0.3">
      <c r="A115" s="58" t="s">
        <v>44</v>
      </c>
      <c r="B115" s="55" t="s">
        <v>45</v>
      </c>
      <c r="C115" s="56">
        <v>9823147.0899999999</v>
      </c>
      <c r="D115" s="56">
        <f>D116</f>
        <v>9581611.0800000001</v>
      </c>
      <c r="E115" s="62">
        <f t="shared" si="4"/>
        <v>97.541154501841021</v>
      </c>
    </row>
    <row r="116" spans="1:5" hidden="1" x14ac:dyDescent="0.3">
      <c r="A116" s="46" t="s">
        <v>46</v>
      </c>
      <c r="B116" s="59" t="s">
        <v>75</v>
      </c>
      <c r="C116" s="56">
        <v>9823147.0899999999</v>
      </c>
      <c r="D116" s="56">
        <f>D117</f>
        <v>9581611.0800000001</v>
      </c>
      <c r="E116" s="62">
        <f t="shared" si="4"/>
        <v>97.541154501841021</v>
      </c>
    </row>
    <row r="117" spans="1:5" hidden="1" x14ac:dyDescent="0.3">
      <c r="A117" s="46" t="s">
        <v>47</v>
      </c>
      <c r="B117" s="59" t="s">
        <v>76</v>
      </c>
      <c r="C117" s="56">
        <v>9823147.0899999999</v>
      </c>
      <c r="D117" s="56">
        <f>D118</f>
        <v>9581611.0800000001</v>
      </c>
      <c r="E117" s="62">
        <f t="shared" si="4"/>
        <v>97.541154501841021</v>
      </c>
    </row>
    <row r="118" spans="1:5" ht="24.6" x14ac:dyDescent="0.3">
      <c r="A118" s="46" t="s">
        <v>48</v>
      </c>
      <c r="B118" s="59" t="s">
        <v>77</v>
      </c>
      <c r="C118" s="56">
        <v>9823147.0899999999</v>
      </c>
      <c r="D118" s="56">
        <v>9581611.0800000001</v>
      </c>
      <c r="E118" s="62">
        <f t="shared" si="4"/>
        <v>97.541154501841021</v>
      </c>
    </row>
  </sheetData>
  <mergeCells count="18">
    <mergeCell ref="A104:A106"/>
    <mergeCell ref="B104:B106"/>
    <mergeCell ref="C104:C106"/>
    <mergeCell ref="D104:D106"/>
    <mergeCell ref="E104:E106"/>
    <mergeCell ref="A91:F91"/>
    <mergeCell ref="A70:A71"/>
    <mergeCell ref="B70:B71"/>
    <mergeCell ref="C70:C71"/>
    <mergeCell ref="D70:D71"/>
    <mergeCell ref="E70:E71"/>
    <mergeCell ref="D1:E1"/>
    <mergeCell ref="A2:E2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scale="4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A555A0A-3FCD-451C-8F7B-EF7BE23BE13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К ПУБЛИЧНЫМ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PROKOFYEVA\1</dc:creator>
  <cp:lastModifiedBy>XTreme</cp:lastModifiedBy>
  <cp:lastPrinted>2020-12-14T11:16:49Z</cp:lastPrinted>
  <dcterms:created xsi:type="dcterms:W3CDTF">2020-02-23T07:03:45Z</dcterms:created>
  <dcterms:modified xsi:type="dcterms:W3CDTF">2020-12-15T11:22:10Z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19.2.1.30585</vt:lpwstr>
  </property>
  <property fmtid="{D5CDD505-2E9C-101B-9397-08002B2CF9AE}" pid="5" name="Версия базы">
    <vt:lpwstr>18.2.0.248066824</vt:lpwstr>
  </property>
  <property fmtid="{D5CDD505-2E9C-101B-9397-08002B2CF9AE}" pid="6" name="Тип сервера">
    <vt:lpwstr>MSSQL</vt:lpwstr>
  </property>
  <property fmtid="{D5CDD505-2E9C-101B-9397-08002B2CF9AE}" pid="7" name="Сервер">
    <vt:lpwstr>172.20.0.5</vt:lpwstr>
  </property>
  <property fmtid="{D5CDD505-2E9C-101B-9397-08002B2CF9AE}" pid="8" name="База">
    <vt:lpwstr>svod_smart</vt:lpwstr>
  </property>
  <property fmtid="{D5CDD505-2E9C-101B-9397-08002B2CF9AE}" pid="9" name="Пользователь">
    <vt:lpwstr>m_11000_09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